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3 год\ИПР 2023\п.133 N_000-12-1-01.41-2121\"/>
    </mc:Choice>
  </mc:AlternateContent>
  <bookViews>
    <workbookView xWindow="0" yWindow="0" windowWidth="28800" windowHeight="12300"/>
  </bookViews>
  <sheets>
    <sheet name="Мои данные" sheetId="1" r:id="rId1"/>
  </sheets>
  <definedNames>
    <definedName name="Print_Area" localSheetId="0">'Мои данные'!$A$1:$L$26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19" i="1" l="1"/>
  <c r="L16" i="1"/>
  <c r="L15" i="1"/>
  <c r="F15" i="1"/>
  <c r="L17" i="1" l="1"/>
  <c r="L20" i="1" s="1"/>
  <c r="L21" i="1" s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<sst xmlns="http://schemas.openxmlformats.org/spreadsheetml/2006/main" count="27" uniqueCount="26">
  <si>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</si>
  <si>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</si>
  <si>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</si>
  <si>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</si>
  <si>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</si>
  <si>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</si>
  <si>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</si>
  <si>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</si>
  <si>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</si>
  <si>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</si>
  <si>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</si>
  <si>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</si>
  <si>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</si>
  <si>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</si>
  <si>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СБЦП07-17-2
 "Коммунальные инженерные сети и сооружения (2012 г.)" Таб.18</t>
  </si>
  <si>
    <t>руб</t>
  </si>
  <si>
    <t>Воздушные линии напряжением до 1 кВ, длинной  до 1 км</t>
  </si>
  <si>
    <t>Составил: Инженер 2 категории</t>
  </si>
  <si>
    <t>Г.Н. Никулина</t>
  </si>
  <si>
    <t>Итоги по смете в ценах 4 кв. 2022 г</t>
  </si>
  <si>
    <t xml:space="preserve">                                   ВЛ-0,4 кВ </t>
  </si>
  <si>
    <t xml:space="preserve"> Проектирование.  ВЛ-0,4 кВ                                                                                                                                                                                   Реконструкция ВЛ-0,4-1002-03 в п.Октябрьский Устьянского района Архангельской области в объеме освобождения земельного участка от объектов электроэнергетики (Муниципальное образование "Октябрьское", соглашение о компенсации №ОЗУ-АРХ-00034-В/22 от 13.12.2022) (ВЛ-0,4 кВ - 0,12 км)</t>
  </si>
  <si>
    <t xml:space="preserve">письмо Минстроя РФ № 60112-ИФ/09 от 14.11.2022 (К=5,22 </t>
  </si>
  <si>
    <t>N_000-12-1-01.41-2121</t>
  </si>
  <si>
    <t>Понижающий коэффициент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</si>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</sst>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i/>
      <sz val="12"/>
      <name val="Times New Romanr"/>
      <charset val="204"/>
    </font>
    <font>
      <i/>
      <sz val="10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0" fontId="15" fillId="0" borderId="7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22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right" vertical="top" wrapText="1"/>
    </xf>
    <xf numFmtId="0" fontId="16" fillId="0" borderId="0" xfId="0" applyFont="1"/>
    <xf numFmtId="4" fontId="8" fillId="0" borderId="1" xfId="0" applyNumberFormat="1" applyFont="1" applyBorder="1" applyAlignment="1">
      <alignment horizontal="right" vertical="top" wrapText="1"/>
    </xf>
    <xf numFmtId="4" fontId="16" fillId="0" borderId="1" xfId="0" applyNumberFormat="1" applyFont="1" applyBorder="1"/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4" fontId="8" fillId="3" borderId="1" xfId="5" applyNumberFormat="1" applyFont="1" applyFill="1" applyBorder="1" applyAlignment="1">
      <alignment horizontal="right" vertical="top" wrapText="1"/>
    </xf>
    <xf numFmtId="0" fontId="8" fillId="0" borderId="1" xfId="5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4" xfId="5" applyFont="1" applyBorder="1" applyAlignment="1">
      <alignment horizontal="left" vertical="top" wrapText="1"/>
    </xf>
    <xf numFmtId="0" fontId="15" fillId="0" borderId="5" xfId="5" applyFont="1" applyBorder="1" applyAlignment="1">
      <alignment horizontal="left" vertical="top" wrapText="1"/>
    </xf>
    <xf numFmtId="0" fontId="15" fillId="0" borderId="6" xfId="5" applyFont="1" applyBorder="1" applyAlignment="1">
      <alignment horizontal="lef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10" fillId="0" borderId="4" xfId="5" applyFont="1" applyBorder="1" applyAlignment="1">
      <alignment horizontal="left" vertical="top" wrapText="1"/>
    </xf>
    <xf numFmtId="0" fontId="10" fillId="0" borderId="5" xfId="5" applyFont="1" applyBorder="1" applyAlignment="1">
      <alignment horizontal="left" vertical="top" wrapText="1"/>
    </xf>
    <xf numFmtId="0" fontId="10" fillId="0" borderId="6" xfId="5" applyFont="1" applyBorder="1" applyAlignment="1">
      <alignment horizontal="lef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topLeftCell="A10" zoomScaleNormal="100" workbookViewId="0">
      <selection activeCell="L20" sqref="L20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8" t="s">
        <v>23</v>
      </c>
      <c r="B1" s="38"/>
      <c r="C1" s="38"/>
      <c r="D1" s="38"/>
      <c r="L1" s="2" t="s">
        <v>2</v>
      </c>
    </row>
    <row r="2" spans="1:17">
      <c r="A2" s="43"/>
      <c r="B2" s="43"/>
      <c r="C2" s="43"/>
      <c r="D2" s="43"/>
    </row>
    <row r="3" spans="1:17" ht="18.75">
      <c r="A3" s="39" t="s">
        <v>11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7">
      <c r="A4" s="40" t="s">
        <v>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7" spans="1:17" ht="71.25" customHeight="1">
      <c r="A7" s="41" t="s">
        <v>21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2" t="s">
        <v>13</v>
      </c>
      <c r="D10" s="42"/>
      <c r="E10" s="42"/>
      <c r="F10" s="42"/>
      <c r="G10" s="42"/>
      <c r="H10" s="42"/>
      <c r="I10" s="42"/>
      <c r="J10" s="42"/>
      <c r="K10" s="42"/>
      <c r="L10" s="42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31" t="s">
        <v>20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10"/>
      <c r="N14" s="10"/>
      <c r="O14" s="10"/>
      <c r="P14" s="10"/>
      <c r="Q14" s="10"/>
    </row>
    <row r="15" spans="1:17" ht="47.25">
      <c r="A15" s="11">
        <v>1</v>
      </c>
      <c r="B15" s="12" t="s">
        <v>16</v>
      </c>
      <c r="C15" s="12" t="s">
        <v>14</v>
      </c>
      <c r="D15" s="13">
        <v>6.15</v>
      </c>
      <c r="E15" s="13">
        <v>1</v>
      </c>
      <c r="F15" s="13" t="str">
        <f ca="1">IF(INDIRECT("J" &amp; ROW())="текущие цены", IF(INDIRECT("G" &amp; ROW())="", "0", "0"), IF(INDIRECT("G" &amp; ROW())="", "7763","7763"))</f>
        <v>7763</v>
      </c>
      <c r="G15" s="13"/>
      <c r="H15" s="13"/>
      <c r="I15" s="13"/>
      <c r="J15" s="13" t="s">
        <v>7</v>
      </c>
      <c r="K15" s="13"/>
      <c r="L15" s="24">
        <f>D15*1000</f>
        <v>6150</v>
      </c>
      <c r="M15" s="10"/>
      <c r="N15" s="10"/>
      <c r="O15" s="10"/>
      <c r="P15" s="10"/>
      <c r="Q15" s="10"/>
    </row>
    <row r="16" spans="1:17" s="23" customFormat="1" ht="15" outlineLevel="1">
      <c r="A16" s="18">
        <v>2</v>
      </c>
      <c r="B16" s="19" t="s">
        <v>24</v>
      </c>
      <c r="C16" s="20" t="s">
        <v>25</v>
      </c>
      <c r="D16" s="21" t="s">
        <v>25</v>
      </c>
      <c r="E16" s="22"/>
      <c r="L16" s="25">
        <f>L15*0.2457</f>
        <v>1511.0550000000001</v>
      </c>
    </row>
    <row r="17" spans="1:17">
      <c r="A17" s="29" t="s">
        <v>12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26">
        <f>L16</f>
        <v>1511.0550000000001</v>
      </c>
      <c r="M17" s="10"/>
      <c r="N17" s="10"/>
      <c r="O17" s="10"/>
      <c r="P17" s="10"/>
      <c r="Q17" s="10"/>
    </row>
    <row r="18" spans="1:17" ht="15" customHeight="1">
      <c r="A18" s="35" t="s">
        <v>22</v>
      </c>
      <c r="B18" s="36"/>
      <c r="C18" s="36"/>
      <c r="D18" s="37"/>
      <c r="E18" s="14"/>
      <c r="F18" s="14"/>
      <c r="G18" s="14"/>
      <c r="H18" s="14"/>
      <c r="I18" s="14"/>
      <c r="J18" s="14"/>
      <c r="K18" s="14"/>
      <c r="L18" s="26">
        <v>5.22</v>
      </c>
      <c r="M18" s="10"/>
      <c r="N18" s="10"/>
      <c r="O18" s="10"/>
      <c r="P18" s="10"/>
      <c r="Q18" s="10"/>
    </row>
    <row r="19" spans="1:17" ht="15.75" customHeight="1">
      <c r="A19" s="44" t="s">
        <v>19</v>
      </c>
      <c r="B19" s="45"/>
      <c r="C19" s="45"/>
      <c r="D19" s="45"/>
      <c r="E19" s="45"/>
      <c r="F19" s="45"/>
      <c r="G19" s="45"/>
      <c r="H19" s="45"/>
      <c r="I19" s="45"/>
      <c r="J19" s="45"/>
      <c r="K19" s="46"/>
      <c r="L19" s="28">
        <f>L17*L18-0.7</f>
        <v>7887.0070999999998</v>
      </c>
      <c r="M19" s="10"/>
      <c r="N19" s="15"/>
      <c r="O19" s="10"/>
      <c r="P19" s="10"/>
      <c r="Q19" s="10"/>
    </row>
    <row r="20" spans="1:17" ht="19.5" customHeight="1">
      <c r="A20" s="29" t="s">
        <v>10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26">
        <f>L19*0.2</f>
        <v>1577.4014200000001</v>
      </c>
      <c r="M20" s="10"/>
      <c r="N20" s="10"/>
      <c r="O20" s="10"/>
      <c r="P20" s="10"/>
      <c r="Q20" s="10"/>
    </row>
    <row r="21" spans="1:17" ht="19.5" customHeight="1">
      <c r="A21" s="33" t="s">
        <v>8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27">
        <f>L20+L19</f>
        <v>9464.4085200000009</v>
      </c>
      <c r="M21" s="10"/>
      <c r="N21" s="10"/>
      <c r="O21" s="10"/>
      <c r="P21" s="10"/>
      <c r="Q21" s="10"/>
    </row>
    <row r="22" spans="1:17" ht="19.5" customHeight="1">
      <c r="L22" s="16"/>
      <c r="M22" s="4"/>
      <c r="N22" s="4"/>
      <c r="O22" s="4"/>
      <c r="P22" s="4"/>
      <c r="Q22" s="4"/>
    </row>
    <row r="23" spans="1:17">
      <c r="B23" s="1" t="s">
        <v>17</v>
      </c>
      <c r="C23" s="1" t="s">
        <v>18</v>
      </c>
    </row>
    <row r="24" spans="1:17">
      <c r="C24" s="17"/>
    </row>
  </sheetData>
  <mergeCells count="12">
    <mergeCell ref="A1:D1"/>
    <mergeCell ref="A3:L3"/>
    <mergeCell ref="A4:L4"/>
    <mergeCell ref="A7:L7"/>
    <mergeCell ref="C10:L10"/>
    <mergeCell ref="A2:D2"/>
    <mergeCell ref="A17:K17"/>
    <mergeCell ref="A14:L14"/>
    <mergeCell ref="A20:K20"/>
    <mergeCell ref="A21:K21"/>
    <mergeCell ref="A18:D18"/>
    <mergeCell ref="A19:K19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Никулина Галина Николаевна</cp:lastModifiedBy>
  <cp:lastPrinted>2020-12-29T10:22:46Z</cp:lastPrinted>
  <dcterms:created xsi:type="dcterms:W3CDTF">2007-02-21T08:42:24Z</dcterms:created>
  <dcterms:modified xsi:type="dcterms:W3CDTF">2023-01-13T11:11:41Z</dcterms:modified>
</cp:coreProperties>
</file>